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SHIKARIGAWA\Users\Public\Documents\組合共有フォルダー2024\組合共有フォルダー\150　事務【庶務】関係\ホームページ作成関連\経営比較分析表\"/>
    </mc:Choice>
  </mc:AlternateContent>
  <xr:revisionPtr revIDLastSave="0" documentId="8_{CD6CC583-6A2C-4D04-ABA4-CDA1A9E98761}" xr6:coauthVersionLast="47" xr6:coauthVersionMax="47" xr10:uidLastSave="{00000000-0000-0000-0000-000000000000}"/>
  <workbookProtection workbookAlgorithmName="SHA-512" workbookHashValue="OdO9VanlP94cVLxjAOmpnRirPNI4DDB4U5yjRB2lNsWQFrlWhyLgT//RjiTsWfTlMeJ0orhb6dnib1zNzAKnCw==" workbookSaltValue="+wus7LY7QXhFq0mdbhuWyg==" workbookSpinCount="100000" lockStructure="1"/>
  <bookViews>
    <workbookView xWindow="2850" yWindow="0" windowWidth="25950" windowHeight="154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BB10" i="4"/>
  <c r="AT10" i="4"/>
  <c r="P10" i="4"/>
  <c r="AT8" i="4"/>
  <c r="W8" i="4"/>
  <c r="P8" i="4"/>
  <c r="B6" i="4"/>
</calcChain>
</file>

<file path=xl/sharedStrings.xml><?xml version="1.0" encoding="utf-8"?>
<sst xmlns="http://schemas.openxmlformats.org/spreadsheetml/2006/main" count="244" uniqueCount="118">
  <si>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</si>
  <si>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</si>
  <si>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</si>
  <si>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</si>
  <si>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</si>
  <si>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</si>
  <si>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</si>
  <si>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</si>
  <si>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</si>
  <si>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</si>
  <si>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</si>
  <si>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</si>
  <si>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</si>
  <si>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</si>
  <si>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</si>
  <si>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</si>
  <si>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</si>
  <si>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</si>
  <si>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</si>
  <si>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</si>
  <si>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</si>
  <si>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</si>
  <si>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</si>
  <si>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</si>
  <si>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</si>
  <si>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</si>
  <si>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</si>
  <si>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</si>
  <si>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</si>
  <si>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</si>
  <si>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</si>
  <si>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</si>
  <si>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</si>
  <si>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</si>
  <si>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</si>
  <si>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</si>
  <si>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</si>
  <si>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</si>
  <si>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</si>
  <si>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</si>
  <si>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</si>
  <si>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</si>
  <si>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</si>
  <si>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</si>
  <si>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</si>
  <si>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</si>
  <si>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</si>
  <si>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</si>
  <si>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</si>
  <si>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</si>
  <si>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</si>
  <si>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</si>
  <si>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</si>
  <si>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</si>
  <si>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</si>
  <si>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</si>
  <si>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</si>
  <si>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</si>
  <si>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</si>
  <si>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</si>
  <si>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</si>
  <si>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</si>
  <si>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</si>
  <si>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</si>
  <si>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</si>
  <si>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</si>
  <si>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</si>
  <si>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</si>
  <si>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</si>
  <si>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</si>
  <si>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</si>
  <si>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</si>
  <si>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</si>
  <si>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</si>
  <si>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</si>
  <si>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</si>
  <si>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</si>
  <si>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</si>
  <si>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</si>
  <si>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</si>
  <si>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</si>
  <si>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</si>
  <si>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</si>
  <si>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</si>
  <si>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</si>
  <si>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</si>
  <si>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</si>
  <si>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</si>
  <si>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</si>
  <si>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</si>
  <si>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</si>
  <si>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</si>
  <si>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</si>
  <si>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</si>
  <si>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</si>
  <si>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</si>
  <si>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</si>
  <si>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石狩川流域下水道組合</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</si>
  <si>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</si>
  <si>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</si>
  <si>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</si>
  <si>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</si>
  <si>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</si>
  <si>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</si>
  <si>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</si>
  <si>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</si>
  <si>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</si>
  <si>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</si>
  <si>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</si>
  <si>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</si>
  <si>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</si>
  <si>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</si>
  <si>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</si>
  <si>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</si>
  <si>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</si>
  <si>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施設の所有者である北海道が中心となって、長寿命化計画や施設更新計画に取り組んでいます。</t>
    <phoneticPr fontId="4"/>
  </si>
  <si>
    <t>　施設の維持管理を行っていくうえで、老朽化に伴う維持管理経費の増や人口減に伴う処理水量の減が予想され、効果的な運営のあり方について検討する必要があります。</t>
    <phoneticPr fontId="4"/>
  </si>
  <si>
    <t>　組合の収入の大部分は流域構成市町の負担金収入により賄われています。
　今後、施設の老朽化に伴う維持管理経費の増も予想され、健全な経営を行っていくために、経費の節減に努めるとともに構成市町と協議しながら負担金単価の見直しを行うなど、財源の確保を行っています。
　汚水処理原価では類似団体平均や全国平均との比較においては、平均を下回っています。
　しかしながら人口減少に伴う処理水量の減少により、施設利用率でも両平均を下回っており、維持管理経費の節減と合わせ、施設規模の適正化について関係機関と協議、検討する必要があります。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</si>
</sst>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quotePrefix="1"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69-4819-9188-7B22294898A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CB69-4819-9188-7B22294898A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62.3</c:v>
                </c:pt>
                <c:pt idx="1">
                  <c:v>60.86</c:v>
                </c:pt>
                <c:pt idx="2">
                  <c:v>63.27</c:v>
                </c:pt>
                <c:pt idx="3">
                  <c:v>59.78</c:v>
                </c:pt>
                <c:pt idx="4">
                  <c:v>60.31</c:v>
                </c:pt>
              </c:numCache>
            </c:numRef>
          </c:val>
          <c:extLst>
            <c:ext xmlns:c16="http://schemas.microsoft.com/office/drawing/2014/chart" uri="{C3380CC4-5D6E-409C-BE32-E72D297353CC}">
              <c16:uniqueId val="{00000000-A132-4775-9B46-31D127C3810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A132-4775-9B46-31D127C3810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93.76</c:v>
                </c:pt>
                <c:pt idx="1">
                  <c:v>94.15</c:v>
                </c:pt>
                <c:pt idx="2">
                  <c:v>94.33</c:v>
                </c:pt>
                <c:pt idx="3">
                  <c:v>94.47</c:v>
                </c:pt>
                <c:pt idx="4">
                  <c:v>94.64</c:v>
                </c:pt>
              </c:numCache>
            </c:numRef>
          </c:val>
          <c:extLst>
            <c:ext xmlns:c16="http://schemas.microsoft.com/office/drawing/2014/chart" uri="{C3380CC4-5D6E-409C-BE32-E72D297353CC}">
              <c16:uniqueId val="{00000000-086B-4CA7-8E22-9FF8EAC1DE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086B-4CA7-8E22-9FF8EAC1DE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105.25</c:v>
                </c:pt>
                <c:pt idx="1">
                  <c:v>97.11</c:v>
                </c:pt>
                <c:pt idx="2">
                  <c:v>99.94</c:v>
                </c:pt>
                <c:pt idx="3">
                  <c:v>99.07</c:v>
                </c:pt>
                <c:pt idx="4">
                  <c:v>103.22</c:v>
                </c:pt>
              </c:numCache>
            </c:numRef>
          </c:val>
          <c:extLst>
            <c:ext xmlns:c16="http://schemas.microsoft.com/office/drawing/2014/chart" uri="{C3380CC4-5D6E-409C-BE32-E72D297353CC}">
              <c16:uniqueId val="{00000000-513B-4EC3-91DD-AD855A3E79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B-4EC3-91DD-AD855A3E79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29-4433-84A7-9F672FAE5A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29-4433-84A7-9F672FAE5A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9D-42EA-94E8-9CF6B07F9F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9D-42EA-94E8-9CF6B07F9F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A9-4D6D-82AA-949AA5E9EC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A9-4D6D-82AA-949AA5E9EC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4C-4373-963D-2998E6A243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4C-4373-963D-2998E6A243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2E-4E58-B837-39EBF2924C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782E-4E58-B837-39EBF2924C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F-454D-9244-F43BB94CDD7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4DF-454D-9244-F43BB94CDD7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35.24</c:v>
                </c:pt>
                <c:pt idx="1">
                  <c:v>36.700000000000003</c:v>
                </c:pt>
                <c:pt idx="2">
                  <c:v>40.64</c:v>
                </c:pt>
                <c:pt idx="3">
                  <c:v>40.61</c:v>
                </c:pt>
                <c:pt idx="4">
                  <c:v>47.2</c:v>
                </c:pt>
              </c:numCache>
            </c:numRef>
          </c:val>
          <c:extLst>
            <c:ext xmlns:c16="http://schemas.microsoft.com/office/drawing/2014/chart" uri="{C3380CC4-5D6E-409C-BE32-E72D297353CC}">
              <c16:uniqueId val="{00000000-146A-4FA5-8309-5DD51BA6D6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46A-4FA5-8309-5DD51BA6D6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北海道　石狩川流域下水道組合</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45" t="str">
        <f>データ!S6</f>
        <v>-</v>
      </c>
      <c r="AM8" s="45"/>
      <c r="AN8" s="45"/>
      <c r="AO8" s="45"/>
      <c r="AP8" s="45"/>
      <c r="AQ8" s="45"/>
      <c r="AR8" s="45"/>
      <c r="AS8" s="45"/>
      <c r="AT8" s="46" t="str">
        <f>データ!T6</f>
        <v>-</v>
      </c>
      <c r="AU8" s="46"/>
      <c r="AV8" s="46"/>
      <c r="AW8" s="46"/>
      <c r="AX8" s="46"/>
      <c r="AY8" s="46"/>
      <c r="AZ8" s="46"/>
      <c r="BA8" s="46"/>
      <c r="BB8" s="46" t="str">
        <f>データ!U6</f>
        <v>-</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89.23</v>
      </c>
      <c r="Q10" s="46"/>
      <c r="R10" s="46"/>
      <c r="S10" s="46"/>
      <c r="T10" s="46"/>
      <c r="U10" s="46"/>
      <c r="V10" s="46"/>
      <c r="W10" s="46">
        <f>データ!Q6</f>
        <v>99.82</v>
      </c>
      <c r="X10" s="46"/>
      <c r="Y10" s="46"/>
      <c r="Z10" s="46"/>
      <c r="AA10" s="46"/>
      <c r="AB10" s="46"/>
      <c r="AC10" s="46"/>
      <c r="AD10" s="45">
        <f>データ!R6</f>
        <v>0</v>
      </c>
      <c r="AE10" s="45"/>
      <c r="AF10" s="45"/>
      <c r="AG10" s="45"/>
      <c r="AH10" s="45"/>
      <c r="AI10" s="45"/>
      <c r="AJ10" s="45"/>
      <c r="AK10" s="2"/>
      <c r="AL10" s="45">
        <f>データ!V6</f>
        <v>94711</v>
      </c>
      <c r="AM10" s="45"/>
      <c r="AN10" s="45"/>
      <c r="AO10" s="45"/>
      <c r="AP10" s="45"/>
      <c r="AQ10" s="45"/>
      <c r="AR10" s="45"/>
      <c r="AS10" s="45"/>
      <c r="AT10" s="46">
        <f>データ!W6</f>
        <v>56.24</v>
      </c>
      <c r="AU10" s="46"/>
      <c r="AV10" s="46"/>
      <c r="AW10" s="46"/>
      <c r="AX10" s="46"/>
      <c r="AY10" s="46"/>
      <c r="AZ10" s="46"/>
      <c r="BA10" s="46"/>
      <c r="BB10" s="46">
        <f>データ!X6</f>
        <v>1684.05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【207.66】</v>
      </c>
      <c r="I86" s="12" t="str">
        <f>データ!CA6</f>
        <v>【0.00】</v>
      </c>
      <c r="J86" s="12" t="str">
        <f>データ!CL6</f>
        <v>【53.07】</v>
      </c>
      <c r="K86" s="12" t="str">
        <f>データ!CW6</f>
        <v>【68.61】</v>
      </c>
      <c r="L86" s="12" t="str">
        <f>データ!DH6</f>
        <v>【94.19】</v>
      </c>
      <c r="M86" s="12" t="s">
        <v>44</v>
      </c>
      <c r="N86" s="12" t="s">
        <v>44</v>
      </c>
      <c r="O86" s="12" t="str">
        <f>データ!EO6</f>
        <v>【0.10】</v>
      </c>
    </row>
  </sheetData>
  <sheetProtection algorithmName="SHA-512" hashValue="lSGWsd7PrFEoFpQYsjsXfJX1ezf2Xt+9SuAP6u7bQDGJ8E3YvoH80YPCvu1QksXdLszqHAUvUfaakIEcqjIxDg==" saltValue="SxOZEA/zRKuCDyv1Jy7y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2024</v>
      </c>
      <c r="C6" s="19">
        <f t="shared" ref="C6:X6" si="3">C7</f>
        <v>19917</v>
      </c>
      <c r="D6" s="19">
        <f t="shared" si="3"/>
        <v>47</v>
      </c>
      <c r="E6" s="19">
        <f t="shared" si="3"/>
        <v>17</v>
      </c>
      <c r="F6" s="19">
        <f t="shared" si="3"/>
        <v>3</v>
      </c>
      <c r="G6" s="19">
        <f t="shared" si="3"/>
        <v>0</v>
      </c>
      <c r="H6" s="19" t="str">
        <f t="shared" si="3"/>
        <v>北海道　石狩川流域下水道組合</v>
      </c>
      <c r="I6" s="19" t="str">
        <f t="shared" si="3"/>
        <v>法非適用</v>
      </c>
      <c r="J6" s="19" t="str">
        <f t="shared" si="3"/>
        <v>下水道事業</v>
      </c>
      <c r="K6" s="19" t="str">
        <f t="shared" si="3"/>
        <v>流域下水道</v>
      </c>
      <c r="L6" s="19" t="str">
        <f t="shared" si="3"/>
        <v>E1</v>
      </c>
      <c r="M6" s="19" t="str">
        <f t="shared" si="3"/>
        <v>非設置</v>
      </c>
      <c r="N6" s="20" t="str">
        <f t="shared" si="3"/>
        <v>-</v>
      </c>
      <c r="O6" s="20" t="str">
        <f t="shared" si="3"/>
        <v>該当数値なし</v>
      </c>
      <c r="P6" s="20">
        <f t="shared" si="3"/>
        <v>89.23</v>
      </c>
      <c r="Q6" s="20">
        <f t="shared" si="3"/>
        <v>99.82</v>
      </c>
      <c r="R6" s="20">
        <f t="shared" si="3"/>
        <v>0</v>
      </c>
      <c r="S6" s="20" t="str">
        <f t="shared" si="3"/>
        <v>-</v>
      </c>
      <c r="T6" s="20" t="str">
        <f t="shared" si="3"/>
        <v>-</v>
      </c>
      <c r="U6" s="20" t="str">
        <f t="shared" si="3"/>
        <v>-</v>
      </c>
      <c r="V6" s="20">
        <f t="shared" si="3"/>
        <v>94711</v>
      </c>
      <c r="W6" s="20">
        <f t="shared" si="3"/>
        <v>56.24</v>
      </c>
      <c r="X6" s="20">
        <f t="shared" si="3"/>
        <v>1684.05</v>
      </c>
      <c r="Y6" s="21">
        <f>IF(Y7="",NA(),Y7)</f>
        <v>105.25</v>
      </c>
      <c r="Z6" s="21">
        <f t="shared" ref="Z6:AH6" si="4">IF(Z7="",NA(),Z7)</f>
        <v>97.11</v>
      </c>
      <c r="AA6" s="21">
        <f t="shared" si="4"/>
        <v>99.94</v>
      </c>
      <c r="AB6" s="21">
        <f t="shared" si="4"/>
        <v>99.07</v>
      </c>
      <c r="AC6" s="21">
        <f t="shared" si="4"/>
        <v>103.22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35.24</v>
      </c>
      <c r="CC6" s="21">
        <f t="shared" ref="CC6:CK6" si="9">IF(CC7="",NA(),CC7)</f>
        <v>36.700000000000003</v>
      </c>
      <c r="CD6" s="21">
        <f t="shared" si="9"/>
        <v>40.64</v>
      </c>
      <c r="CE6" s="21">
        <f t="shared" si="9"/>
        <v>40.61</v>
      </c>
      <c r="CF6" s="21">
        <f t="shared" si="9"/>
        <v>47.2</v>
      </c>
      <c r="CG6" s="21">
        <f t="shared" si="9"/>
        <v>50.67</v>
      </c>
      <c r="CH6" s="21">
        <f t="shared" si="9"/>
        <v>48.7</v>
      </c>
      <c r="CI6" s="21">
        <f t="shared" si="9"/>
        <v>52.53</v>
      </c>
      <c r="CJ6" s="21">
        <f t="shared" si="9"/>
        <v>52.75</v>
      </c>
      <c r="CK6" s="21">
        <f t="shared" si="9"/>
        <v>52.89</v>
      </c>
      <c r="CL6" s="20" t="str">
        <f>IF(CL7="","",IF(CL7="-","【-】","【"&amp;SUBSTITUTE(TEXT(CL7,"#,##0.00"),"-","△")&amp;"】"))</f>
        <v>【53.07】</v>
      </c>
      <c r="CM6" s="21">
        <f>IF(CM7="",NA(),CM7)</f>
        <v>62.3</v>
      </c>
      <c r="CN6" s="21">
        <f t="shared" ref="CN6:CV6" si="10">IF(CN7="",NA(),CN7)</f>
        <v>60.86</v>
      </c>
      <c r="CO6" s="21">
        <f t="shared" si="10"/>
        <v>63.27</v>
      </c>
      <c r="CP6" s="21">
        <f t="shared" si="10"/>
        <v>59.78</v>
      </c>
      <c r="CQ6" s="21">
        <f t="shared" si="10"/>
        <v>60.31</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93.76</v>
      </c>
      <c r="CY6" s="21">
        <f t="shared" ref="CY6:DG6" si="11">IF(CY7="",NA(),CY7)</f>
        <v>94.15</v>
      </c>
      <c r="CZ6" s="21">
        <f t="shared" si="11"/>
        <v>94.33</v>
      </c>
      <c r="DA6" s="21">
        <f t="shared" si="11"/>
        <v>94.47</v>
      </c>
      <c r="DB6" s="21">
        <f t="shared" si="11"/>
        <v>94.64</v>
      </c>
      <c r="DC6" s="21">
        <f t="shared" si="11"/>
        <v>94.01</v>
      </c>
      <c r="DD6" s="21">
        <f t="shared" si="11"/>
        <v>94.14</v>
      </c>
      <c r="DE6" s="21">
        <f t="shared" si="11"/>
        <v>94.02</v>
      </c>
      <c r="DF6" s="21">
        <f t="shared" si="11"/>
        <v>94.43</v>
      </c>
      <c r="DG6" s="21">
        <f t="shared" si="11"/>
        <v>94.27</v>
      </c>
      <c r="DH6" s="20" t="str">
        <f>IF(DH7="","",IF(DH7="-","【-】","【"&amp;SUBSTITUTE(TEXT(DH7,"#,##0.00"),"-","△")&amp;"】"))</f>
        <v>【94.19】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1.87</v>
      </c>
      <c r="EK6" s="21">
        <f t="shared" si="14"/>
        <v>0.1</v>
      </c>
      <c r="EL6" s="21">
        <f t="shared" si="14"/>
        <v>0.09</v>
      </c>
      <c r="EM6" s="21">
        <f t="shared" si="14"/>
        <v>0.06</v>
      </c>
      <c r="EN6" s="21">
        <f t="shared" si="14"/>
        <v>0.1</v>
      </c>
      <c r="EO6" s="20" t="str">
        <f>IF(EO7="","",IF(EO7="-","【-】","【"&amp;SUBSTITUTE(TEXT(EO7,"#,##0.00"),"-","△")&amp;"】"))</f>
        <v>【0.10】</v>
      </c>
    </row>
    <row r="7" spans="1:145" s="22" customFormat="1" x14ac:dyDescent="0.15">
      <c r="A7" s="14"/>
      <c r="B7" s="23">
        <v>2024</v>
      </c>
      <c r="C7" s="23">
        <v>19917</v>
      </c>
      <c r="D7" s="23">
        <v>47</v>
      </c>
      <c r="E7" s="23">
        <v>17</v>
      </c>
      <c r="F7" s="23">
        <v>3</v>
      </c>
      <c r="G7" s="23">
        <v>0</v>
      </c>
      <c r="H7" s="23" t="s">
        <v>97</v>
      </c>
      <c r="I7" s="23" t="s">
        <v>98</v>
      </c>
      <c r="J7" s="23" t="s">
        <v>99</v>
      </c>
      <c r="K7" s="23" t="s">
        <v>100</v>
      </c>
      <c r="L7" s="23" t="s">
        <v>101</v>
      </c>
      <c r="M7" s="23" t="s">
        <v>102</v>
      </c>
      <c r="N7" s="24" t="s">
        <v>103</v>
      </c>
      <c r="O7" s="24" t="s">
        <v>104</v>
      </c>
      <c r="P7" s="24">
        <v>89.23</v>
      </c>
      <c r="Q7" s="24">
        <v>99.82</v>
      </c>
      <c r="R7" s="24">
        <v>0</v>
      </c>
      <c r="S7" s="24" t="s">
        <v>103</v>
      </c>
      <c r="T7" s="24" t="s">
        <v>103</v>
      </c>
      <c r="U7" s="24" t="s">
        <v>103</v>
      </c>
      <c r="V7" s="24">
        <v>94711</v>
      </c>
      <c r="W7" s="24">
        <v>56.24</v>
      </c>
      <c r="X7" s="24">
        <v>1684.05</v>
      </c>
      <c r="Y7" s="24">
        <v>105.25</v>
      </c>
      <c r="Z7" s="24">
        <v>97.11</v>
      </c>
      <c r="AA7" s="24">
        <v>99.94</v>
      </c>
      <c r="AB7" s="24">
        <v>99.07</v>
      </c>
      <c r="AC7" s="24">
        <v>103.22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35.24</v>
      </c>
      <c r="CC7" s="24">
        <v>36.700000000000003</v>
      </c>
      <c r="CD7" s="24">
        <v>40.64</v>
      </c>
      <c r="CE7" s="24">
        <v>40.61</v>
      </c>
      <c r="CF7" s="24">
        <v>47.2</v>
      </c>
      <c r="CG7" s="24">
        <v>50.67</v>
      </c>
      <c r="CH7" s="24">
        <v>48.7</v>
      </c>
      <c r="CI7" s="24">
        <v>52.53</v>
      </c>
      <c r="CJ7" s="24">
        <v>52.75</v>
      </c>
      <c r="CK7" s="24">
        <v>52.89</v>
      </c>
      <c r="CL7" s="24">
        <v>53.07</v>
      </c>
      <c r="CM7" s="24">
        <v>62.3</v>
      </c>
      <c r="CN7" s="24">
        <v>60.86</v>
      </c>
      <c r="CO7" s="24">
        <v>63.27</v>
      </c>
      <c r="CP7" s="24">
        <v>59.78</v>
      </c>
      <c r="CQ7" s="24">
        <v>60.31</v>
      </c>
      <c r="CR7" s="24">
        <v>68.2</v>
      </c>
      <c r="CS7" s="24">
        <v>68.05</v>
      </c>
      <c r="CT7" s="24">
        <v>67.099999999999994</v>
      </c>
      <c r="CU7" s="24">
        <v>71.900000000000006</v>
      </c>
      <c r="CV7" s="24">
        <v>68.599999999999994</v>
      </c>
      <c r="CW7" s="24">
        <v>68.61</v>
      </c>
      <c r="CX7" s="24">
        <v>93.76</v>
      </c>
      <c r="CY7" s="24">
        <v>94.15</v>
      </c>
      <c r="CZ7" s="24">
        <v>94.33</v>
      </c>
      <c r="DA7" s="24">
        <v>94.47</v>
      </c>
      <c r="DB7" s="24">
        <v>94.64</v>
      </c>
      <c r="DC7" s="24">
        <v>94.01</v>
      </c>
      <c r="DD7" s="24">
        <v>94.14</v>
      </c>
      <c r="DE7" s="24">
        <v>94.02</v>
      </c>
      <c r="DF7" s="24">
        <v>94.43</v>
      </c>
      <c r="DG7" s="24">
        <v>94.27</v>
      </c>
      <c r="DH7" s="24">
        <v>94.19</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v>1.87</v>
      </c>
      <c r="EK7" s="24">
        <v>0.1</v>
      </c>
      <c r="EL7" s="24">
        <v>0.09</v>
      </c>
      <c r="EM7" s="24">
        <v>0.06</v>
      </c>
      <c r="EN7" s="24">
        <v>0.1</v>
      </c>
      <c r="EO7" s="24">
        <v>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太郎 石狩</cp:lastModifiedBy>
  <cp:lastPrinted>2026-02-26T00:14:01Z</cp:lastPrinted>
  <dcterms:created xsi:type="dcterms:W3CDTF">2025-12-22T09:29:37Z</dcterms:created>
  <dcterms:modified xsi:type="dcterms:W3CDTF">2026-03-10T00:09:01Z</dcterms:modified>
  <cp:category/>
</cp:coreProperties>
</file>